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tabRatio="665" activeTab="0"/>
  </bookViews>
  <sheets>
    <sheet name="дод.5" sheetId="1" r:id="rId1"/>
  </sheets>
  <definedNames>
    <definedName name="_xlfn.AGGREGATE" hidden="1">#NAME?</definedName>
    <definedName name="_xlnm.Print_Titles" localSheetId="0">'дод.5'!$D:$E</definedName>
    <definedName name="_xlnm.Print_Area" localSheetId="0">'дод.5'!$D$1:$Q$42</definedName>
  </definedNames>
  <calcPr fullCalcOnLoad="1"/>
</workbook>
</file>

<file path=xl/sharedStrings.xml><?xml version="1.0" encoding="utf-8"?>
<sst xmlns="http://schemas.openxmlformats.org/spreadsheetml/2006/main" count="101" uniqueCount="84">
  <si>
    <t>-</t>
  </si>
  <si>
    <t>Код бюджету</t>
  </si>
  <si>
    <t xml:space="preserve">Назва місцевого бюджету адміністративно-територіальної одиниці  </t>
  </si>
  <si>
    <t>О5</t>
  </si>
  <si>
    <t>О3</t>
  </si>
  <si>
    <t>О6</t>
  </si>
  <si>
    <t>О8</t>
  </si>
  <si>
    <t>О7</t>
  </si>
  <si>
    <t>O2</t>
  </si>
  <si>
    <t>О9</t>
  </si>
  <si>
    <t>О4</t>
  </si>
  <si>
    <t>м. Рiвне</t>
  </si>
  <si>
    <t>м. Дубно</t>
  </si>
  <si>
    <t>м. Кузнецовськ</t>
  </si>
  <si>
    <t>м. Острог</t>
  </si>
  <si>
    <t>Березнівський район</t>
  </si>
  <si>
    <t xml:space="preserve">Володимирецький район </t>
  </si>
  <si>
    <t>Гощанський район</t>
  </si>
  <si>
    <t>Демидівський район</t>
  </si>
  <si>
    <t>Дубенський район</t>
  </si>
  <si>
    <t>Дубровицький район</t>
  </si>
  <si>
    <t>Зарічненський район</t>
  </si>
  <si>
    <t>Здолбунівський район</t>
  </si>
  <si>
    <t>Корецький район</t>
  </si>
  <si>
    <t>Костопільський район</t>
  </si>
  <si>
    <t>Млинівський район</t>
  </si>
  <si>
    <t>Острозький район</t>
  </si>
  <si>
    <t>Радивилівський район</t>
  </si>
  <si>
    <t>Рівненський район</t>
  </si>
  <si>
    <t>Рокитнівський район</t>
  </si>
  <si>
    <t>Сарненський район</t>
  </si>
  <si>
    <t>Разом по бюджетах  міст обласного значення</t>
  </si>
  <si>
    <t xml:space="preserve">Разом по бюджетах районів </t>
  </si>
  <si>
    <t>Обласний бюджет</t>
  </si>
  <si>
    <t>Всього по бюджету області</t>
  </si>
  <si>
    <t>17301000000</t>
  </si>
  <si>
    <t>17302000000</t>
  </si>
  <si>
    <t>17303000000</t>
  </si>
  <si>
    <t>17304000000</t>
  </si>
  <si>
    <t>17305000000</t>
  </si>
  <si>
    <t>17306000000</t>
  </si>
  <si>
    <t>17307000000</t>
  </si>
  <si>
    <t>17308000000</t>
  </si>
  <si>
    <t>17309000000</t>
  </si>
  <si>
    <t>17310000000</t>
  </si>
  <si>
    <t>17311000000</t>
  </si>
  <si>
    <t>17312000000</t>
  </si>
  <si>
    <t>17313000000</t>
  </si>
  <si>
    <t>17314000000</t>
  </si>
  <si>
    <t>17315000000</t>
  </si>
  <si>
    <t>17316000000</t>
  </si>
  <si>
    <t>грн.</t>
  </si>
  <si>
    <t>Разом</t>
  </si>
  <si>
    <t>17501000000</t>
  </si>
  <si>
    <t>17502000000</t>
  </si>
  <si>
    <t>17503000000</t>
  </si>
  <si>
    <t>17504000000</t>
  </si>
  <si>
    <t>17505000000</t>
  </si>
  <si>
    <t>отг. Бабинська (Гощанський район)</t>
  </si>
  <si>
    <t>отг. Бугринська (Гощанський район)</t>
  </si>
  <si>
    <t>отг. Клесівська (Сарненський район)</t>
  </si>
  <si>
    <t>отг. Миляцька (Дубровицький район)</t>
  </si>
  <si>
    <t>отг. Підлозцівська (Млинівський район)</t>
  </si>
  <si>
    <t>Субвенції з обласного бюджету</t>
  </si>
  <si>
    <t>Інші субвенції на:</t>
  </si>
  <si>
    <t>Субвенції з державного бюджету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</si>
  <si>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</si>
  <si>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Субвенції загального фонду:</t>
  </si>
  <si>
    <t xml:space="preserve">цільові видатки на впровадження моделей опорних шкіл, покращення їх матеріально-технічної бази (придбання засобів навчання, навчальних комп’ютерних комплексів та мультимедійного обладнання, впровадження енергозберігаючих технологій тощо) 
(видатки розвитку)
</t>
  </si>
  <si>
    <t>Перший заступник голови обласної ради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</si>
  <si>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</si>
  <si>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Разом по бюджетах об'єднаних громад</t>
  </si>
  <si>
    <t>Разом по бюджетах районів, міст обласного значення і об'єднаних громад</t>
  </si>
  <si>
    <t xml:space="preserve"> Програму економічного та соціального розвитку Рівненської області на 2016 рік (проведення щорічного обласного конкурсу проектів розвитку територіальних громад області)</t>
  </si>
  <si>
    <t>Програму економічного та соціального розвитку Рівненської області на 2016 рік (проведення щорічного обласного конкурсу проектів розвитку територіальних громад області)</t>
  </si>
  <si>
    <t>Обласну програму енергоефективності на 2011-2016 роки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</si>
  <si>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</si>
  <si>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Субвенція з державного бюджету місцевим бюджетам на фінансування заходів  соціально-економічної компенсації ризику населення, яке проживає на території зони спостереження </t>
  </si>
  <si>
    <t>Обласну програму "Місцевий розвиток, орієнтований на громаду" на 2014-2019 роки</t>
  </si>
  <si>
    <t>Субвенції спеціального фонду:</t>
  </si>
  <si>
    <t>Субвенція за рахунок залишку коштів освітньої субвенції з державного бюджету місцевим бюджетам , що утворився на початок бюджетного періоду, в тому числі:</t>
  </si>
  <si>
    <t>Зміни до показників міжбюджетних трансфертів між державним бюджетом, обласним бюджетом та іншими бюджетами на 2016 рік</t>
  </si>
  <si>
    <t>О.В.Корнійчук</t>
  </si>
  <si>
    <t>Додаток 4
до рішення Рівненської обласної ради
"Про внесення змін до обласного бюджету на 2016 рік"
від 08.09.2016 року  № 269</t>
  </si>
</sst>
</file>

<file path=xl/styles.xml><?xml version="1.0" encoding="utf-8"?>
<styleSheet xmlns="http://schemas.openxmlformats.org/spreadsheetml/2006/main">
  <numFmts count="4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5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8"/>
      <name val="Times New Roman CYR"/>
      <family val="0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Times New Roman"/>
      <family val="1"/>
    </font>
    <font>
      <sz val="12"/>
      <name val="Times New Roman Cyr"/>
      <family val="0"/>
    </font>
    <font>
      <sz val="11"/>
      <name val="Times New Roman Cyr"/>
      <family val="1"/>
    </font>
    <font>
      <b/>
      <sz val="14"/>
      <name val="Times New Roman"/>
      <family val="1"/>
    </font>
    <font>
      <b/>
      <sz val="12"/>
      <name val="Times New Roman CYR"/>
      <family val="0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 Cyr"/>
      <family val="0"/>
    </font>
    <font>
      <b/>
      <sz val="13"/>
      <name val="Times New Roman"/>
      <family val="1"/>
    </font>
    <font>
      <b/>
      <sz val="16"/>
      <name val="Times New Roman Cyr"/>
      <family val="0"/>
    </font>
    <font>
      <b/>
      <sz val="12"/>
      <name val="Times New Roman"/>
      <family val="1"/>
    </font>
    <font>
      <b/>
      <sz val="12"/>
      <name val="Times New Roman Cyr"/>
      <family val="0"/>
    </font>
    <font>
      <b/>
      <sz val="10"/>
      <name val="Arial Cyr"/>
      <family val="0"/>
    </font>
    <font>
      <b/>
      <sz val="10"/>
      <name val="Times New Roman Cyr"/>
      <family val="1"/>
    </font>
    <font>
      <sz val="10"/>
      <name val="Times New Roman CYR"/>
      <family val="0"/>
    </font>
    <font>
      <b/>
      <sz val="11"/>
      <name val="Times New Roman"/>
      <family val="1"/>
    </font>
    <font>
      <b/>
      <sz val="10"/>
      <name val="Times New Roman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1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1" fillId="0" borderId="6" applyNumberFormat="0" applyFill="0" applyAlignment="0" applyProtection="0"/>
    <xf numFmtId="0" fontId="9" fillId="25" borderId="7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25" fillId="26" borderId="1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3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9" applyNumberFormat="0" applyFont="0" applyAlignment="0" applyProtection="0"/>
    <xf numFmtId="0" fontId="0" fillId="10" borderId="9" applyNumberFormat="0" applyFont="0" applyAlignment="0" applyProtection="0"/>
    <xf numFmtId="183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0" applyNumberFormat="0" applyFill="0" applyAlignment="0" applyProtection="0"/>
    <xf numFmtId="0" fontId="26" fillId="13" borderId="0" applyNumberFormat="0" applyBorder="0" applyAlignment="0" applyProtection="0"/>
    <xf numFmtId="0" fontId="18" fillId="0" borderId="0">
      <alignment/>
      <protection/>
    </xf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28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27" fillId="26" borderId="11" xfId="0" applyFont="1" applyFill="1" applyBorder="1" applyAlignment="1">
      <alignment horizontal="center" vertical="top" wrapText="1"/>
    </xf>
    <xf numFmtId="0" fontId="29" fillId="0" borderId="14" xfId="100" applyFont="1" applyBorder="1" applyAlignment="1">
      <alignment vertical="center"/>
      <protection/>
    </xf>
    <xf numFmtId="4" fontId="27" fillId="26" borderId="14" xfId="0" applyNumberFormat="1" applyFont="1" applyFill="1" applyBorder="1" applyAlignment="1">
      <alignment horizontal="right" vertical="top" wrapText="1"/>
    </xf>
    <xf numFmtId="0" fontId="29" fillId="0" borderId="14" xfId="100" applyFont="1" applyBorder="1" applyAlignment="1">
      <alignment vertical="top"/>
      <protection/>
    </xf>
    <xf numFmtId="0" fontId="0" fillId="0" borderId="14" xfId="0" applyFont="1" applyBorder="1" applyAlignment="1">
      <alignment horizontal="center" vertical="center" wrapText="1"/>
    </xf>
    <xf numFmtId="49" fontId="32" fillId="0" borderId="14" xfId="0" applyNumberFormat="1" applyFont="1" applyBorder="1" applyAlignment="1">
      <alignment vertical="top" wrapText="1"/>
    </xf>
    <xf numFmtId="0" fontId="29" fillId="0" borderId="14" xfId="100" applyFont="1" applyFill="1" applyBorder="1" applyAlignment="1">
      <alignment vertical="top"/>
      <protection/>
    </xf>
    <xf numFmtId="0" fontId="33" fillId="0" borderId="14" xfId="0" applyFont="1" applyBorder="1" applyAlignment="1">
      <alignment wrapText="1"/>
    </xf>
    <xf numFmtId="0" fontId="34" fillId="0" borderId="14" xfId="100" applyFont="1" applyFill="1" applyBorder="1" applyAlignment="1">
      <alignment horizontal="left" vertical="center" wrapText="1"/>
      <protection/>
    </xf>
    <xf numFmtId="0" fontId="29" fillId="0" borderId="14" xfId="100" applyFont="1" applyBorder="1" applyAlignment="1">
      <alignment horizontal="left" vertical="center"/>
      <protection/>
    </xf>
    <xf numFmtId="49" fontId="33" fillId="0" borderId="14" xfId="0" applyNumberFormat="1" applyFont="1" applyBorder="1" applyAlignment="1">
      <alignment wrapText="1"/>
    </xf>
    <xf numFmtId="0" fontId="29" fillId="0" borderId="14" xfId="100" applyFont="1" applyBorder="1" applyAlignment="1">
      <alignment vertical="top" wrapText="1"/>
      <protection/>
    </xf>
    <xf numFmtId="0" fontId="35" fillId="0" borderId="14" xfId="0" applyFont="1" applyBorder="1" applyAlignment="1">
      <alignment vertical="center" wrapText="1"/>
    </xf>
    <xf numFmtId="0" fontId="30" fillId="0" borderId="14" xfId="0" applyFont="1" applyBorder="1" applyAlignment="1">
      <alignment vertical="center" wrapText="1"/>
    </xf>
    <xf numFmtId="0" fontId="0" fillId="0" borderId="0" xfId="0" applyFont="1" applyAlignment="1">
      <alignment/>
    </xf>
    <xf numFmtId="0" fontId="31" fillId="0" borderId="15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" fontId="37" fillId="26" borderId="14" xfId="0" applyNumberFormat="1" applyFont="1" applyFill="1" applyBorder="1" applyAlignment="1">
      <alignment horizontal="right" vertical="top" wrapText="1"/>
    </xf>
    <xf numFmtId="0" fontId="37" fillId="0" borderId="0" xfId="0" applyFont="1" applyAlignment="1">
      <alignment horizontal="left"/>
    </xf>
    <xf numFmtId="0" fontId="38" fillId="0" borderId="14" xfId="0" applyFont="1" applyBorder="1" applyAlignment="1">
      <alignment horizontal="right"/>
    </xf>
    <xf numFmtId="0" fontId="37" fillId="0" borderId="14" xfId="52" applyFont="1" applyBorder="1" applyAlignment="1">
      <alignment horizontal="right"/>
      <protection/>
    </xf>
    <xf numFmtId="0" fontId="37" fillId="0" borderId="16" xfId="52" applyFont="1" applyBorder="1" applyAlignment="1">
      <alignment horizontal="center"/>
      <protection/>
    </xf>
    <xf numFmtId="0" fontId="0" fillId="26" borderId="0" xfId="0" applyFont="1" applyFill="1" applyAlignment="1">
      <alignment/>
    </xf>
    <xf numFmtId="0" fontId="39" fillId="0" borderId="0" xfId="0" applyFont="1" applyAlignment="1">
      <alignment/>
    </xf>
    <xf numFmtId="0" fontId="0" fillId="26" borderId="0" xfId="0" applyFont="1" applyFill="1" applyAlignment="1">
      <alignment/>
    </xf>
    <xf numFmtId="0" fontId="40" fillId="0" borderId="0" xfId="0" applyFont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41" fillId="0" borderId="0" xfId="0" applyFont="1" applyBorder="1" applyAlignment="1">
      <alignment horizontal="right" vertical="center" wrapText="1"/>
    </xf>
    <xf numFmtId="0" fontId="27" fillId="26" borderId="12" xfId="0" applyFont="1" applyFill="1" applyBorder="1" applyAlignment="1">
      <alignment horizontal="center" vertical="top" wrapText="1"/>
    </xf>
    <xf numFmtId="0" fontId="34" fillId="0" borderId="14" xfId="0" applyFont="1" applyBorder="1" applyAlignment="1">
      <alignment horizontal="right"/>
    </xf>
    <xf numFmtId="0" fontId="42" fillId="0" borderId="14" xfId="52" applyFont="1" applyBorder="1" applyAlignment="1">
      <alignment horizontal="right"/>
      <protection/>
    </xf>
    <xf numFmtId="0" fontId="42" fillId="0" borderId="16" xfId="52" applyFont="1" applyBorder="1" applyAlignment="1">
      <alignment horizontal="center"/>
      <protection/>
    </xf>
    <xf numFmtId="0" fontId="43" fillId="0" borderId="14" xfId="0" applyFont="1" applyBorder="1" applyAlignment="1">
      <alignment horizontal="right"/>
    </xf>
    <xf numFmtId="0" fontId="34" fillId="0" borderId="14" xfId="0" applyFont="1" applyBorder="1" applyAlignment="1">
      <alignment horizontal="right"/>
    </xf>
    <xf numFmtId="0" fontId="34" fillId="0" borderId="14" xfId="0" applyFont="1" applyBorder="1" applyAlignment="1">
      <alignment horizontal="right" wrapText="1"/>
    </xf>
    <xf numFmtId="0" fontId="42" fillId="0" borderId="14" xfId="52" applyFont="1" applyBorder="1" applyAlignment="1">
      <alignment horizontal="right" wrapText="1"/>
      <protection/>
    </xf>
    <xf numFmtId="0" fontId="44" fillId="0" borderId="14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37" fillId="0" borderId="0" xfId="0" applyFont="1" applyAlignment="1">
      <alignment horizontal="center"/>
    </xf>
    <xf numFmtId="0" fontId="39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2" fontId="39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45" fillId="0" borderId="17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center" wrapText="1"/>
    </xf>
    <xf numFmtId="0" fontId="38" fillId="0" borderId="14" xfId="0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28" fillId="0" borderId="14" xfId="100" applyFont="1" applyBorder="1" applyAlignment="1">
      <alignment vertical="top"/>
      <protection/>
    </xf>
    <xf numFmtId="4" fontId="37" fillId="26" borderId="14" xfId="0" applyNumberFormat="1" applyFont="1" applyFill="1" applyBorder="1" applyAlignment="1">
      <alignment horizontal="right" wrapText="1"/>
    </xf>
    <xf numFmtId="0" fontId="28" fillId="0" borderId="14" xfId="100" applyFont="1" applyBorder="1" applyAlignment="1">
      <alignment horizontal="left" vertical="center"/>
      <protection/>
    </xf>
    <xf numFmtId="0" fontId="28" fillId="0" borderId="14" xfId="100" applyFont="1" applyBorder="1" applyAlignment="1">
      <alignment vertical="top" wrapText="1"/>
      <protection/>
    </xf>
    <xf numFmtId="4" fontId="27" fillId="26" borderId="14" xfId="0" applyNumberFormat="1" applyFont="1" applyFill="1" applyBorder="1" applyAlignment="1">
      <alignment horizontal="right" wrapText="1"/>
    </xf>
    <xf numFmtId="0" fontId="27" fillId="0" borderId="19" xfId="0" applyNumberFormat="1" applyFont="1" applyFill="1" applyBorder="1" applyAlignment="1">
      <alignment horizontal="center" vertical="center" wrapText="1"/>
    </xf>
    <xf numFmtId="0" fontId="27" fillId="0" borderId="20" xfId="0" applyNumberFormat="1" applyFont="1" applyFill="1" applyBorder="1" applyAlignment="1">
      <alignment horizontal="center" vertical="center" wrapText="1"/>
    </xf>
    <xf numFmtId="0" fontId="27" fillId="0" borderId="2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31" fillId="0" borderId="16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27" fillId="26" borderId="12" xfId="0" applyFont="1" applyFill="1" applyBorder="1" applyAlignment="1">
      <alignment horizontal="center" vertical="top" wrapText="1"/>
    </xf>
    <xf numFmtId="0" fontId="27" fillId="26" borderId="11" xfId="0" applyFont="1" applyFill="1" applyBorder="1" applyAlignment="1">
      <alignment horizontal="center" vertical="top" wrapText="1"/>
    </xf>
    <xf numFmtId="0" fontId="37" fillId="26" borderId="16" xfId="0" applyFont="1" applyFill="1" applyBorder="1" applyAlignment="1">
      <alignment horizontal="center" vertical="center" wrapText="1"/>
    </xf>
    <xf numFmtId="0" fontId="37" fillId="26" borderId="15" xfId="0" applyFont="1" applyFill="1" applyBorder="1" applyAlignment="1">
      <alignment horizontal="center" vertical="center" wrapText="1"/>
    </xf>
    <xf numFmtId="0" fontId="27" fillId="0" borderId="12" xfId="0" applyNumberFormat="1" applyFont="1" applyFill="1" applyBorder="1" applyAlignment="1">
      <alignment horizontal="center" vertical="center" wrapText="1"/>
    </xf>
    <xf numFmtId="0" fontId="27" fillId="0" borderId="13" xfId="0" applyNumberFormat="1" applyFont="1" applyFill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center" vertical="center" wrapText="1"/>
    </xf>
    <xf numFmtId="0" fontId="37" fillId="26" borderId="14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top" wrapText="1"/>
    </xf>
    <xf numFmtId="0" fontId="28" fillId="0" borderId="11" xfId="0" applyFont="1" applyBorder="1" applyAlignment="1">
      <alignment horizontal="center" vertical="top" wrapText="1"/>
    </xf>
  </cellXfs>
  <cellStyles count="10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Звичайний 10" xfId="75"/>
    <cellStyle name="Звичайний 11" xfId="76"/>
    <cellStyle name="Звичайний 12" xfId="77"/>
    <cellStyle name="Звичайний 13" xfId="78"/>
    <cellStyle name="Звичайний 14" xfId="79"/>
    <cellStyle name="Звичайний 15" xfId="80"/>
    <cellStyle name="Звичайний 16" xfId="81"/>
    <cellStyle name="Звичайний 17" xfId="82"/>
    <cellStyle name="Звичайний 18" xfId="83"/>
    <cellStyle name="Звичайний 19" xfId="84"/>
    <cellStyle name="Звичайний 2" xfId="85"/>
    <cellStyle name="Звичайний 20" xfId="86"/>
    <cellStyle name="Звичайний 3" xfId="87"/>
    <cellStyle name="Звичайний 4" xfId="88"/>
    <cellStyle name="Звичайний 5" xfId="89"/>
    <cellStyle name="Звичайний 6" xfId="90"/>
    <cellStyle name="Звичайний 7" xfId="91"/>
    <cellStyle name="Звичайний 8" xfId="92"/>
    <cellStyle name="Звичайний 9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Обычный_ДОД4-2003" xfId="100"/>
    <cellStyle name="Followed Hyperlink" xfId="101"/>
    <cellStyle name="Підсумок" xfId="102"/>
    <cellStyle name="Плохой" xfId="103"/>
    <cellStyle name="Поганий" xfId="104"/>
    <cellStyle name="Пояснение" xfId="105"/>
    <cellStyle name="Примечание" xfId="106"/>
    <cellStyle name="Примітка" xfId="107"/>
    <cellStyle name="Percent" xfId="108"/>
    <cellStyle name="Результат" xfId="109"/>
    <cellStyle name="Связанная ячейка" xfId="110"/>
    <cellStyle name="Середній" xfId="111"/>
    <cellStyle name="Стиль 1" xfId="112"/>
    <cellStyle name="Текст пояснення" xfId="113"/>
    <cellStyle name="Текст предупреждения" xfId="114"/>
    <cellStyle name="Comma" xfId="115"/>
    <cellStyle name="Comma [0]" xfId="116"/>
    <cellStyle name="Хороший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2"/>
  <sheetViews>
    <sheetView showGridLines="0" showZeros="0" tabSelected="1" view="pageBreakPreview" zoomScaleSheetLayoutView="100" zoomScalePageLayoutView="0" workbookViewId="0" topLeftCell="H2">
      <selection activeCell="I2" sqref="I2"/>
    </sheetView>
  </sheetViews>
  <sheetFormatPr defaultColWidth="9.16015625" defaultRowHeight="12.75"/>
  <cols>
    <col min="1" max="1" width="0.328125" style="24" hidden="1" customWidth="1"/>
    <col min="2" max="2" width="4.33203125" style="24" hidden="1" customWidth="1"/>
    <col min="3" max="3" width="1.171875" style="24" hidden="1" customWidth="1"/>
    <col min="4" max="4" width="14" style="24" customWidth="1"/>
    <col min="5" max="5" width="44.66015625" style="24" customWidth="1"/>
    <col min="6" max="6" width="31.16015625" style="24" customWidth="1"/>
    <col min="7" max="7" width="30.16015625" style="24" customWidth="1"/>
    <col min="8" max="8" width="28.66015625" style="24" customWidth="1"/>
    <col min="9" max="9" width="47.5" style="24" customWidth="1"/>
    <col min="10" max="10" width="23.33203125" style="24" customWidth="1"/>
    <col min="11" max="11" width="26.5" style="24" customWidth="1"/>
    <col min="12" max="12" width="21.16015625" style="24" customWidth="1"/>
    <col min="13" max="13" width="26" style="24" customWidth="1"/>
    <col min="14" max="14" width="29.33203125" style="24" customWidth="1"/>
    <col min="15" max="15" width="24.5" style="33" customWidth="1"/>
    <col min="16" max="16" width="19.16015625" style="24" customWidth="1"/>
    <col min="17" max="17" width="26" style="24" customWidth="1"/>
    <col min="18" max="18" width="41.5" style="24" customWidth="1"/>
    <col min="19" max="19" width="21.33203125" style="24" customWidth="1"/>
    <col min="20" max="20" width="24.5" style="24" customWidth="1"/>
    <col min="21" max="21" width="21.33203125" style="24" customWidth="1"/>
    <col min="22" max="22" width="19.16015625" style="24" customWidth="1"/>
    <col min="23" max="23" width="19.33203125" style="24" customWidth="1"/>
    <col min="24" max="24" width="21.66015625" style="24" customWidth="1"/>
    <col min="25" max="25" width="19.33203125" style="24" customWidth="1"/>
    <col min="26" max="26" width="26.16015625" style="24" customWidth="1"/>
    <col min="27" max="27" width="37.33203125" style="24" customWidth="1"/>
    <col min="28" max="28" width="17.16015625" style="24" customWidth="1"/>
    <col min="29" max="29" width="20.16015625" style="24" customWidth="1"/>
    <col min="30" max="16384" width="9.16015625" style="24" customWidth="1"/>
  </cols>
  <sheetData>
    <row r="1" s="21" customFormat="1" ht="12.75" hidden="1">
      <c r="O1" s="31"/>
    </row>
    <row r="2" spans="1:13" ht="51.75" customHeight="1">
      <c r="A2" s="21"/>
      <c r="B2" s="21"/>
      <c r="C2" s="21"/>
      <c r="D2" s="21"/>
      <c r="E2" s="32"/>
      <c r="F2" s="32"/>
      <c r="G2" s="32"/>
      <c r="J2" s="67" t="s">
        <v>83</v>
      </c>
      <c r="K2" s="67"/>
      <c r="L2" s="32"/>
      <c r="M2" s="32"/>
    </row>
    <row r="3" spans="1:13" ht="39.75" customHeight="1">
      <c r="A3" s="34"/>
      <c r="B3" s="34"/>
      <c r="C3" s="34"/>
      <c r="D3" s="35"/>
      <c r="E3" s="35"/>
      <c r="F3" s="71" t="s">
        <v>81</v>
      </c>
      <c r="G3" s="71"/>
      <c r="H3" s="71"/>
      <c r="I3" s="71"/>
      <c r="J3" s="35"/>
      <c r="K3" s="35"/>
      <c r="L3" s="35"/>
      <c r="M3" s="35"/>
    </row>
    <row r="4" spans="1:17" ht="12.75" customHeight="1">
      <c r="A4" s="34"/>
      <c r="B4" s="34"/>
      <c r="C4" s="34"/>
      <c r="D4" s="34"/>
      <c r="K4" s="25" t="s">
        <v>51</v>
      </c>
      <c r="O4" s="36"/>
      <c r="Q4" s="25" t="s">
        <v>51</v>
      </c>
    </row>
    <row r="5" spans="1:17" s="23" customFormat="1" ht="30" customHeight="1">
      <c r="A5" s="28" t="s">
        <v>8</v>
      </c>
      <c r="B5" s="29" t="s">
        <v>0</v>
      </c>
      <c r="C5" s="30">
        <v>0</v>
      </c>
      <c r="D5" s="2" t="s">
        <v>1</v>
      </c>
      <c r="E5" s="2" t="s">
        <v>2</v>
      </c>
      <c r="F5" s="68" t="s">
        <v>65</v>
      </c>
      <c r="G5" s="69"/>
      <c r="H5" s="69"/>
      <c r="I5" s="69"/>
      <c r="J5" s="22"/>
      <c r="K5" s="57" t="s">
        <v>63</v>
      </c>
      <c r="L5" s="68" t="s">
        <v>65</v>
      </c>
      <c r="M5" s="70"/>
      <c r="N5" s="74" t="s">
        <v>63</v>
      </c>
      <c r="O5" s="75"/>
      <c r="P5" s="75"/>
      <c r="Q5" s="79" t="s">
        <v>52</v>
      </c>
    </row>
    <row r="6" spans="1:17" s="23" customFormat="1" ht="15.75" customHeight="1">
      <c r="A6" s="28" t="s">
        <v>4</v>
      </c>
      <c r="B6" s="29" t="s">
        <v>0</v>
      </c>
      <c r="C6" s="30">
        <v>0</v>
      </c>
      <c r="D6" s="6"/>
      <c r="E6" s="6"/>
      <c r="F6" s="68" t="s">
        <v>67</v>
      </c>
      <c r="G6" s="69"/>
      <c r="H6" s="69"/>
      <c r="I6" s="69"/>
      <c r="J6" s="69"/>
      <c r="K6" s="70"/>
      <c r="L6" s="68" t="s">
        <v>79</v>
      </c>
      <c r="M6" s="69"/>
      <c r="N6" s="69"/>
      <c r="O6" s="69"/>
      <c r="P6" s="70"/>
      <c r="Q6" s="79"/>
    </row>
    <row r="7" spans="1:17" s="23" customFormat="1" ht="46.5" customHeight="1">
      <c r="A7" s="28" t="s">
        <v>10</v>
      </c>
      <c r="B7" s="29" t="s">
        <v>0</v>
      </c>
      <c r="C7" s="30">
        <v>0</v>
      </c>
      <c r="D7" s="6"/>
      <c r="E7" s="6"/>
      <c r="F7" s="64" t="s">
        <v>76</v>
      </c>
      <c r="G7" s="5" t="s">
        <v>77</v>
      </c>
      <c r="H7" s="5" t="s">
        <v>66</v>
      </c>
      <c r="I7" s="82" t="s">
        <v>80</v>
      </c>
      <c r="J7" s="4" t="s">
        <v>70</v>
      </c>
      <c r="K7" s="56" t="s">
        <v>64</v>
      </c>
      <c r="L7" s="76" t="s">
        <v>76</v>
      </c>
      <c r="M7" s="5" t="s">
        <v>77</v>
      </c>
      <c r="N7" s="74" t="s">
        <v>64</v>
      </c>
      <c r="O7" s="75"/>
      <c r="P7" s="75"/>
      <c r="Q7" s="79"/>
    </row>
    <row r="8" spans="1:17" s="23" customFormat="1" ht="49.5" customHeight="1">
      <c r="A8" s="28"/>
      <c r="B8" s="29"/>
      <c r="C8" s="30"/>
      <c r="D8" s="6"/>
      <c r="E8" s="6"/>
      <c r="F8" s="65"/>
      <c r="G8" s="4"/>
      <c r="H8" s="4"/>
      <c r="I8" s="83"/>
      <c r="J8" s="4"/>
      <c r="K8" s="84" t="s">
        <v>74</v>
      </c>
      <c r="L8" s="77"/>
      <c r="M8" s="4"/>
      <c r="N8" s="72" t="s">
        <v>73</v>
      </c>
      <c r="O8" s="80" t="s">
        <v>78</v>
      </c>
      <c r="P8" s="37"/>
      <c r="Q8" s="79"/>
    </row>
    <row r="9" spans="1:17" s="23" customFormat="1" ht="141" customHeight="1">
      <c r="A9" s="28"/>
      <c r="B9" s="29"/>
      <c r="C9" s="30"/>
      <c r="D9" s="3"/>
      <c r="E9" s="3"/>
      <c r="F9" s="66"/>
      <c r="G9" s="1"/>
      <c r="H9" s="1"/>
      <c r="I9" s="55" t="s">
        <v>68</v>
      </c>
      <c r="J9" s="1"/>
      <c r="K9" s="85"/>
      <c r="L9" s="78"/>
      <c r="M9" s="1"/>
      <c r="N9" s="73"/>
      <c r="O9" s="81"/>
      <c r="P9" s="7" t="s">
        <v>75</v>
      </c>
      <c r="Q9" s="79"/>
    </row>
    <row r="10" spans="1:17" s="23" customFormat="1" ht="13.5" customHeight="1">
      <c r="A10" s="28"/>
      <c r="B10" s="29"/>
      <c r="C10" s="30"/>
      <c r="D10" s="11">
        <v>1</v>
      </c>
      <c r="E10" s="11">
        <v>2</v>
      </c>
      <c r="F10" s="11">
        <v>3</v>
      </c>
      <c r="G10" s="54">
        <v>4</v>
      </c>
      <c r="H10" s="11">
        <v>5</v>
      </c>
      <c r="I10" s="11">
        <v>6</v>
      </c>
      <c r="J10" s="11">
        <v>7</v>
      </c>
      <c r="K10" s="11">
        <v>8</v>
      </c>
      <c r="L10" s="11">
        <v>9</v>
      </c>
      <c r="M10" s="11">
        <v>10</v>
      </c>
      <c r="N10" s="11">
        <v>11</v>
      </c>
      <c r="O10" s="11">
        <v>12</v>
      </c>
      <c r="P10" s="11">
        <v>13</v>
      </c>
      <c r="Q10" s="11">
        <v>14</v>
      </c>
    </row>
    <row r="11" spans="1:17" s="21" customFormat="1" ht="15" customHeight="1">
      <c r="A11" s="38" t="s">
        <v>3</v>
      </c>
      <c r="B11" s="39" t="s">
        <v>0</v>
      </c>
      <c r="C11" s="40">
        <v>0</v>
      </c>
      <c r="D11" s="12">
        <v>17201000000</v>
      </c>
      <c r="E11" s="13" t="s">
        <v>11</v>
      </c>
      <c r="F11" s="9"/>
      <c r="G11" s="9"/>
      <c r="H11" s="9">
        <v>5000</v>
      </c>
      <c r="I11" s="9"/>
      <c r="J11" s="9"/>
      <c r="K11" s="9"/>
      <c r="L11" s="9"/>
      <c r="M11" s="9"/>
      <c r="N11" s="9"/>
      <c r="O11" s="9"/>
      <c r="P11" s="9"/>
      <c r="Q11" s="9">
        <f>G11+F11+H11+I11+J11+K11+M11+L11+N11+O11+P11</f>
        <v>5000</v>
      </c>
    </row>
    <row r="12" spans="1:17" s="21" customFormat="1" ht="15" customHeight="1">
      <c r="A12" s="41" t="s">
        <v>5</v>
      </c>
      <c r="B12" s="39" t="s">
        <v>0</v>
      </c>
      <c r="C12" s="40">
        <v>0</v>
      </c>
      <c r="D12" s="12">
        <v>17202000000</v>
      </c>
      <c r="E12" s="13" t="s">
        <v>12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>
        <v>223617.1</v>
      </c>
      <c r="Q12" s="9">
        <f aca="true" t="shared" si="0" ref="Q12:Q37">G12+F12+H12+I12+J12+K12+M12+L12+N12+O12+P12</f>
        <v>223617.1</v>
      </c>
    </row>
    <row r="13" spans="1:17" s="21" customFormat="1" ht="15" customHeight="1">
      <c r="A13" s="42" t="s">
        <v>7</v>
      </c>
      <c r="B13" s="39" t="s">
        <v>0</v>
      </c>
      <c r="C13" s="40">
        <v>0</v>
      </c>
      <c r="D13" s="12">
        <v>17203000000</v>
      </c>
      <c r="E13" s="10" t="s">
        <v>13</v>
      </c>
      <c r="F13" s="9"/>
      <c r="G13" s="9"/>
      <c r="H13" s="59"/>
      <c r="I13" s="9"/>
      <c r="J13" s="9"/>
      <c r="K13" s="9">
        <v>50000</v>
      </c>
      <c r="L13" s="59"/>
      <c r="M13" s="59"/>
      <c r="N13" s="9"/>
      <c r="O13" s="9"/>
      <c r="P13" s="9"/>
      <c r="Q13" s="9">
        <f t="shared" si="0"/>
        <v>50000</v>
      </c>
    </row>
    <row r="14" spans="1:17" s="21" customFormat="1" ht="15" customHeight="1">
      <c r="A14" s="42" t="s">
        <v>6</v>
      </c>
      <c r="B14" s="39" t="s">
        <v>0</v>
      </c>
      <c r="C14" s="40">
        <v>0</v>
      </c>
      <c r="D14" s="12">
        <v>17204000000</v>
      </c>
      <c r="E14" s="10" t="s">
        <v>14</v>
      </c>
      <c r="F14" s="9">
        <v>1450600</v>
      </c>
      <c r="G14" s="9"/>
      <c r="H14" s="59"/>
      <c r="I14" s="9"/>
      <c r="J14" s="9"/>
      <c r="K14" s="9"/>
      <c r="L14" s="9"/>
      <c r="M14" s="9"/>
      <c r="N14" s="9">
        <v>50000</v>
      </c>
      <c r="O14" s="9"/>
      <c r="P14" s="9">
        <v>216195</v>
      </c>
      <c r="Q14" s="9">
        <f t="shared" si="0"/>
        <v>1716795</v>
      </c>
    </row>
    <row r="15" spans="1:17" s="21" customFormat="1" ht="27" customHeight="1">
      <c r="A15" s="43" t="s">
        <v>9</v>
      </c>
      <c r="B15" s="44" t="s">
        <v>0</v>
      </c>
      <c r="C15" s="40">
        <v>0</v>
      </c>
      <c r="D15" s="14"/>
      <c r="E15" s="15" t="s">
        <v>31</v>
      </c>
      <c r="F15" s="60">
        <f aca="true" t="shared" si="1" ref="F15:K15">SUM(F11:F14)</f>
        <v>1450600</v>
      </c>
      <c r="G15" s="60">
        <f t="shared" si="1"/>
        <v>0</v>
      </c>
      <c r="H15" s="60">
        <f t="shared" si="1"/>
        <v>5000</v>
      </c>
      <c r="I15" s="60">
        <f t="shared" si="1"/>
        <v>0</v>
      </c>
      <c r="J15" s="60">
        <f t="shared" si="1"/>
        <v>0</v>
      </c>
      <c r="K15" s="60">
        <f t="shared" si="1"/>
        <v>50000</v>
      </c>
      <c r="L15" s="60"/>
      <c r="M15" s="60"/>
      <c r="N15" s="60">
        <f>SUM(N11:N14)</f>
        <v>50000</v>
      </c>
      <c r="O15" s="60">
        <f>SUM(O11:O14)</f>
        <v>0</v>
      </c>
      <c r="P15" s="60">
        <f>SUM(P11:P14)</f>
        <v>439812.1</v>
      </c>
      <c r="Q15" s="60">
        <f>SUM(Q11:Q14)</f>
        <v>1995412.1</v>
      </c>
    </row>
    <row r="16" spans="1:17" s="21" customFormat="1" ht="15" customHeight="1">
      <c r="A16" s="43"/>
      <c r="B16" s="44"/>
      <c r="C16" s="40"/>
      <c r="D16" s="12" t="s">
        <v>35</v>
      </c>
      <c r="E16" s="10" t="s">
        <v>15</v>
      </c>
      <c r="F16" s="9"/>
      <c r="G16" s="9"/>
      <c r="H16" s="9">
        <v>10800</v>
      </c>
      <c r="I16" s="9"/>
      <c r="J16" s="9"/>
      <c r="K16" s="59"/>
      <c r="L16" s="59"/>
      <c r="M16" s="59"/>
      <c r="N16" s="9"/>
      <c r="O16" s="9"/>
      <c r="P16" s="9">
        <v>551153</v>
      </c>
      <c r="Q16" s="9">
        <f t="shared" si="0"/>
        <v>561953</v>
      </c>
    </row>
    <row r="17" spans="1:17" s="21" customFormat="1" ht="15" customHeight="1">
      <c r="A17" s="43"/>
      <c r="B17" s="44"/>
      <c r="C17" s="40"/>
      <c r="D17" s="12" t="s">
        <v>36</v>
      </c>
      <c r="E17" s="10" t="s">
        <v>16</v>
      </c>
      <c r="F17" s="9"/>
      <c r="G17" s="9"/>
      <c r="H17" s="9">
        <v>-500000</v>
      </c>
      <c r="I17" s="9"/>
      <c r="J17" s="9"/>
      <c r="K17" s="59"/>
      <c r="L17" s="59"/>
      <c r="M17" s="59"/>
      <c r="N17" s="9"/>
      <c r="O17" s="9"/>
      <c r="P17" s="9"/>
      <c r="Q17" s="9">
        <f t="shared" si="0"/>
        <v>-500000</v>
      </c>
    </row>
    <row r="18" spans="1:17" s="21" customFormat="1" ht="15" customHeight="1">
      <c r="A18" s="43"/>
      <c r="B18" s="44"/>
      <c r="C18" s="40"/>
      <c r="D18" s="12" t="s">
        <v>37</v>
      </c>
      <c r="E18" s="10" t="s">
        <v>17</v>
      </c>
      <c r="F18" s="9"/>
      <c r="G18" s="9"/>
      <c r="H18" s="9"/>
      <c r="I18" s="9"/>
      <c r="J18" s="9"/>
      <c r="K18" s="59"/>
      <c r="L18" s="59"/>
      <c r="M18" s="59"/>
      <c r="N18" s="9"/>
      <c r="O18" s="9"/>
      <c r="P18" s="9"/>
      <c r="Q18" s="9">
        <f t="shared" si="0"/>
        <v>0</v>
      </c>
    </row>
    <row r="19" spans="1:17" s="21" customFormat="1" ht="15" customHeight="1">
      <c r="A19" s="43"/>
      <c r="B19" s="44"/>
      <c r="C19" s="40"/>
      <c r="D19" s="12" t="s">
        <v>38</v>
      </c>
      <c r="E19" s="10" t="s">
        <v>18</v>
      </c>
      <c r="F19" s="9"/>
      <c r="G19" s="9"/>
      <c r="H19" s="9">
        <v>16900</v>
      </c>
      <c r="I19" s="9"/>
      <c r="J19" s="9"/>
      <c r="K19" s="9">
        <v>390</v>
      </c>
      <c r="L19" s="59"/>
      <c r="M19" s="59"/>
      <c r="N19" s="9">
        <f>50000+29955</f>
        <v>79955</v>
      </c>
      <c r="O19" s="9">
        <v>100000</v>
      </c>
      <c r="P19" s="9"/>
      <c r="Q19" s="9">
        <f t="shared" si="0"/>
        <v>197245</v>
      </c>
    </row>
    <row r="20" spans="1:17" s="21" customFormat="1" ht="15" customHeight="1">
      <c r="A20" s="43"/>
      <c r="B20" s="44"/>
      <c r="C20" s="40"/>
      <c r="D20" s="12" t="s">
        <v>39</v>
      </c>
      <c r="E20" s="10" t="s">
        <v>19</v>
      </c>
      <c r="F20" s="9"/>
      <c r="G20" s="9"/>
      <c r="H20" s="9">
        <f>307000+110700</f>
        <v>417700</v>
      </c>
      <c r="I20" s="9"/>
      <c r="J20" s="9">
        <v>185200</v>
      </c>
      <c r="K20" s="9">
        <v>45970</v>
      </c>
      <c r="L20" s="59"/>
      <c r="M20" s="59"/>
      <c r="N20" s="9"/>
      <c r="O20" s="9"/>
      <c r="P20" s="9">
        <v>132202</v>
      </c>
      <c r="Q20" s="9">
        <f t="shared" si="0"/>
        <v>781072</v>
      </c>
    </row>
    <row r="21" spans="1:17" s="21" customFormat="1" ht="15" customHeight="1">
      <c r="A21" s="43"/>
      <c r="B21" s="44"/>
      <c r="C21" s="40"/>
      <c r="D21" s="12" t="s">
        <v>40</v>
      </c>
      <c r="E21" s="10" t="s">
        <v>20</v>
      </c>
      <c r="F21" s="9"/>
      <c r="G21" s="9"/>
      <c r="H21" s="9"/>
      <c r="I21" s="9"/>
      <c r="J21" s="9"/>
      <c r="K21" s="59"/>
      <c r="L21" s="59"/>
      <c r="M21" s="59"/>
      <c r="N21" s="9"/>
      <c r="O21" s="9"/>
      <c r="P21" s="9">
        <v>949385.5</v>
      </c>
      <c r="Q21" s="9">
        <f t="shared" si="0"/>
        <v>949385.5</v>
      </c>
    </row>
    <row r="22" spans="1:17" s="21" customFormat="1" ht="15" customHeight="1">
      <c r="A22" s="43"/>
      <c r="B22" s="44"/>
      <c r="C22" s="40"/>
      <c r="D22" s="12" t="s">
        <v>41</v>
      </c>
      <c r="E22" s="10" t="s">
        <v>21</v>
      </c>
      <c r="F22" s="9"/>
      <c r="G22" s="9"/>
      <c r="H22" s="9"/>
      <c r="I22" s="9"/>
      <c r="J22" s="9">
        <v>155400</v>
      </c>
      <c r="K22" s="59"/>
      <c r="L22" s="59"/>
      <c r="M22" s="59"/>
      <c r="N22" s="9">
        <v>50000</v>
      </c>
      <c r="O22" s="9"/>
      <c r="P22" s="9"/>
      <c r="Q22" s="9">
        <f t="shared" si="0"/>
        <v>205400</v>
      </c>
    </row>
    <row r="23" spans="1:17" s="21" customFormat="1" ht="15" customHeight="1">
      <c r="A23" s="43"/>
      <c r="B23" s="44"/>
      <c r="C23" s="40"/>
      <c r="D23" s="12" t="s">
        <v>42</v>
      </c>
      <c r="E23" s="8" t="s">
        <v>22</v>
      </c>
      <c r="F23" s="9"/>
      <c r="G23" s="9"/>
      <c r="H23" s="9">
        <f>33000+373100</f>
        <v>406100</v>
      </c>
      <c r="I23" s="9"/>
      <c r="J23" s="9"/>
      <c r="K23" s="9">
        <f>42500+7500</f>
        <v>50000</v>
      </c>
      <c r="L23" s="9"/>
      <c r="M23" s="9"/>
      <c r="N23" s="9">
        <f>50000+50000</f>
        <v>100000</v>
      </c>
      <c r="O23" s="9"/>
      <c r="P23" s="9">
        <v>533153.2</v>
      </c>
      <c r="Q23" s="9">
        <f t="shared" si="0"/>
        <v>1089253.2</v>
      </c>
    </row>
    <row r="24" spans="1:17" s="21" customFormat="1" ht="15" customHeight="1">
      <c r="A24" s="43"/>
      <c r="B24" s="44"/>
      <c r="C24" s="40"/>
      <c r="D24" s="12" t="s">
        <v>43</v>
      </c>
      <c r="E24" s="16" t="s">
        <v>23</v>
      </c>
      <c r="F24" s="9">
        <v>1496400</v>
      </c>
      <c r="G24" s="9"/>
      <c r="H24" s="9"/>
      <c r="I24" s="9"/>
      <c r="J24" s="9"/>
      <c r="K24" s="61"/>
      <c r="L24" s="61"/>
      <c r="M24" s="61"/>
      <c r="N24" s="9">
        <v>50000</v>
      </c>
      <c r="O24" s="9">
        <v>100000</v>
      </c>
      <c r="P24" s="9">
        <v>154350</v>
      </c>
      <c r="Q24" s="9">
        <f t="shared" si="0"/>
        <v>1800750</v>
      </c>
    </row>
    <row r="25" spans="1:17" s="21" customFormat="1" ht="15" customHeight="1">
      <c r="A25" s="43"/>
      <c r="B25" s="44"/>
      <c r="C25" s="40"/>
      <c r="D25" s="12" t="s">
        <v>44</v>
      </c>
      <c r="E25" s="10" t="s">
        <v>24</v>
      </c>
      <c r="F25" s="9"/>
      <c r="G25" s="9"/>
      <c r="H25" s="9"/>
      <c r="I25" s="9"/>
      <c r="J25" s="9"/>
      <c r="K25" s="59"/>
      <c r="L25" s="59"/>
      <c r="M25" s="59"/>
      <c r="N25" s="9">
        <v>50000</v>
      </c>
      <c r="O25" s="9">
        <v>50000</v>
      </c>
      <c r="P25" s="9">
        <v>201995</v>
      </c>
      <c r="Q25" s="9">
        <f t="shared" si="0"/>
        <v>301995</v>
      </c>
    </row>
    <row r="26" spans="1:17" s="21" customFormat="1" ht="15" customHeight="1">
      <c r="A26" s="43"/>
      <c r="B26" s="44"/>
      <c r="C26" s="40"/>
      <c r="D26" s="12" t="s">
        <v>45</v>
      </c>
      <c r="E26" s="10" t="s">
        <v>25</v>
      </c>
      <c r="F26" s="9"/>
      <c r="G26" s="9"/>
      <c r="H26" s="9">
        <f>29000+59900</f>
        <v>88900</v>
      </c>
      <c r="I26" s="9"/>
      <c r="J26" s="9"/>
      <c r="K26" s="9">
        <f>75000+25000</f>
        <v>100000</v>
      </c>
      <c r="L26" s="9"/>
      <c r="M26" s="9"/>
      <c r="N26" s="9"/>
      <c r="O26" s="9"/>
      <c r="P26" s="9">
        <v>342430</v>
      </c>
      <c r="Q26" s="9">
        <f t="shared" si="0"/>
        <v>531330</v>
      </c>
    </row>
    <row r="27" spans="1:17" s="21" customFormat="1" ht="15" customHeight="1">
      <c r="A27" s="43"/>
      <c r="B27" s="44"/>
      <c r="C27" s="40"/>
      <c r="D27" s="12" t="s">
        <v>46</v>
      </c>
      <c r="E27" s="10" t="s">
        <v>26</v>
      </c>
      <c r="F27" s="9">
        <v>506800</v>
      </c>
      <c r="G27" s="9"/>
      <c r="H27" s="9">
        <v>63500</v>
      </c>
      <c r="I27" s="9"/>
      <c r="J27" s="9"/>
      <c r="K27" s="59"/>
      <c r="L27" s="59"/>
      <c r="M27" s="59"/>
      <c r="N27" s="9"/>
      <c r="O27" s="9">
        <v>50000</v>
      </c>
      <c r="P27" s="9">
        <v>539932</v>
      </c>
      <c r="Q27" s="9">
        <f t="shared" si="0"/>
        <v>1160232</v>
      </c>
    </row>
    <row r="28" spans="1:17" s="21" customFormat="1" ht="15" customHeight="1">
      <c r="A28" s="43"/>
      <c r="B28" s="44"/>
      <c r="C28" s="40"/>
      <c r="D28" s="12" t="s">
        <v>47</v>
      </c>
      <c r="E28" s="10" t="s">
        <v>27</v>
      </c>
      <c r="F28" s="9"/>
      <c r="G28" s="9"/>
      <c r="H28" s="9"/>
      <c r="I28" s="9">
        <v>4115250</v>
      </c>
      <c r="J28" s="9">
        <v>228900</v>
      </c>
      <c r="K28" s="59"/>
      <c r="L28" s="59"/>
      <c r="M28" s="59"/>
      <c r="N28" s="9"/>
      <c r="O28" s="9"/>
      <c r="P28" s="9"/>
      <c r="Q28" s="9">
        <f t="shared" si="0"/>
        <v>4344150</v>
      </c>
    </row>
    <row r="29" spans="1:17" s="21" customFormat="1" ht="15" customHeight="1">
      <c r="A29" s="43">
        <v>10</v>
      </c>
      <c r="B29" s="44" t="s">
        <v>0</v>
      </c>
      <c r="C29" s="40">
        <v>0</v>
      </c>
      <c r="D29" s="12" t="s">
        <v>48</v>
      </c>
      <c r="E29" s="10" t="s">
        <v>28</v>
      </c>
      <c r="F29" s="9">
        <v>5674600</v>
      </c>
      <c r="G29" s="9"/>
      <c r="H29" s="9">
        <f>126000+55500</f>
        <v>181500</v>
      </c>
      <c r="I29" s="9"/>
      <c r="J29" s="9"/>
      <c r="K29" s="59"/>
      <c r="L29" s="59"/>
      <c r="M29" s="59"/>
      <c r="N29" s="9"/>
      <c r="O29" s="9"/>
      <c r="P29" s="9">
        <v>848908.7</v>
      </c>
      <c r="Q29" s="9">
        <f t="shared" si="0"/>
        <v>6705008.7</v>
      </c>
    </row>
    <row r="30" spans="1:17" s="21" customFormat="1" ht="15" customHeight="1">
      <c r="A30" s="43">
        <v>11</v>
      </c>
      <c r="B30" s="44" t="s">
        <v>0</v>
      </c>
      <c r="C30" s="40">
        <v>0</v>
      </c>
      <c r="D30" s="12" t="s">
        <v>49</v>
      </c>
      <c r="E30" s="10" t="s">
        <v>29</v>
      </c>
      <c r="F30" s="9"/>
      <c r="G30" s="9"/>
      <c r="H30" s="9"/>
      <c r="I30" s="9"/>
      <c r="J30" s="9"/>
      <c r="K30" s="59"/>
      <c r="L30" s="59"/>
      <c r="M30" s="59"/>
      <c r="N30" s="9"/>
      <c r="O30" s="9"/>
      <c r="P30" s="9"/>
      <c r="Q30" s="9">
        <f t="shared" si="0"/>
        <v>0</v>
      </c>
    </row>
    <row r="31" spans="1:17" s="21" customFormat="1" ht="15" customHeight="1">
      <c r="A31" s="43">
        <v>12</v>
      </c>
      <c r="B31" s="44" t="s">
        <v>0</v>
      </c>
      <c r="C31" s="40">
        <v>0</v>
      </c>
      <c r="D31" s="12" t="s">
        <v>50</v>
      </c>
      <c r="E31" s="10" t="s">
        <v>30</v>
      </c>
      <c r="F31" s="9"/>
      <c r="G31" s="9"/>
      <c r="H31" s="9">
        <v>-690400</v>
      </c>
      <c r="I31" s="9"/>
      <c r="J31" s="9"/>
      <c r="K31" s="59"/>
      <c r="L31" s="59"/>
      <c r="M31" s="59"/>
      <c r="N31" s="9"/>
      <c r="O31" s="9"/>
      <c r="P31" s="9">
        <v>544474.9</v>
      </c>
      <c r="Q31" s="9">
        <f t="shared" si="0"/>
        <v>-145925.09999999998</v>
      </c>
    </row>
    <row r="32" spans="1:17" s="21" customFormat="1" ht="18.75">
      <c r="A32" s="43"/>
      <c r="B32" s="44"/>
      <c r="C32" s="40"/>
      <c r="D32" s="17"/>
      <c r="E32" s="15" t="s">
        <v>32</v>
      </c>
      <c r="F32" s="60">
        <f>SUM(F16:F31)</f>
        <v>7677800</v>
      </c>
      <c r="G32" s="60">
        <f>SUM(G16:G31)</f>
        <v>0</v>
      </c>
      <c r="H32" s="60">
        <f>SUM(H16:H31)</f>
        <v>-5000</v>
      </c>
      <c r="I32" s="60">
        <f aca="true" t="shared" si="2" ref="I32:P32">SUM(I16:I31)</f>
        <v>4115250</v>
      </c>
      <c r="J32" s="26">
        <f t="shared" si="2"/>
        <v>569500</v>
      </c>
      <c r="K32" s="60">
        <f t="shared" si="2"/>
        <v>196360</v>
      </c>
      <c r="L32" s="60"/>
      <c r="M32" s="60"/>
      <c r="N32" s="60">
        <f t="shared" si="2"/>
        <v>329955</v>
      </c>
      <c r="O32" s="60">
        <f t="shared" si="2"/>
        <v>300000</v>
      </c>
      <c r="P32" s="60">
        <f t="shared" si="2"/>
        <v>4797984.300000001</v>
      </c>
      <c r="Q32" s="60">
        <f>SUM(Q16:Q31)</f>
        <v>17981849.299999997</v>
      </c>
    </row>
    <row r="33" spans="1:17" s="21" customFormat="1" ht="15" customHeight="1">
      <c r="A33" s="43"/>
      <c r="B33" s="44"/>
      <c r="C33" s="40"/>
      <c r="D33" s="12" t="s">
        <v>53</v>
      </c>
      <c r="E33" s="10" t="s">
        <v>58</v>
      </c>
      <c r="F33" s="59"/>
      <c r="G33" s="59"/>
      <c r="H33" s="59"/>
      <c r="I33" s="9"/>
      <c r="J33" s="9"/>
      <c r="K33" s="59"/>
      <c r="L33" s="59"/>
      <c r="M33" s="59"/>
      <c r="N33" s="9"/>
      <c r="O33" s="9"/>
      <c r="P33" s="9"/>
      <c r="Q33" s="9">
        <f t="shared" si="0"/>
        <v>0</v>
      </c>
    </row>
    <row r="34" spans="1:17" s="21" customFormat="1" ht="15" customHeight="1">
      <c r="A34" s="43"/>
      <c r="B34" s="44"/>
      <c r="C34" s="40"/>
      <c r="D34" s="12" t="s">
        <v>54</v>
      </c>
      <c r="E34" s="10" t="s">
        <v>59</v>
      </c>
      <c r="F34" s="59"/>
      <c r="G34" s="59"/>
      <c r="H34" s="59"/>
      <c r="I34" s="9"/>
      <c r="J34" s="9"/>
      <c r="K34" s="59"/>
      <c r="L34" s="59"/>
      <c r="M34" s="59"/>
      <c r="N34" s="9">
        <v>47600</v>
      </c>
      <c r="O34" s="9"/>
      <c r="P34" s="9"/>
      <c r="Q34" s="9">
        <f t="shared" si="0"/>
        <v>47600</v>
      </c>
    </row>
    <row r="35" spans="1:17" s="21" customFormat="1" ht="15" customHeight="1">
      <c r="A35" s="43"/>
      <c r="B35" s="44"/>
      <c r="C35" s="40"/>
      <c r="D35" s="12" t="s">
        <v>55</v>
      </c>
      <c r="E35" s="10" t="s">
        <v>60</v>
      </c>
      <c r="F35" s="59"/>
      <c r="G35" s="59"/>
      <c r="H35" s="59"/>
      <c r="I35" s="9"/>
      <c r="J35" s="9"/>
      <c r="K35" s="59"/>
      <c r="L35" s="59"/>
      <c r="M35" s="59"/>
      <c r="N35" s="9">
        <v>50000</v>
      </c>
      <c r="O35" s="9"/>
      <c r="P35" s="9">
        <v>319701.2</v>
      </c>
      <c r="Q35" s="9">
        <f t="shared" si="0"/>
        <v>369701.2</v>
      </c>
    </row>
    <row r="36" spans="1:17" s="21" customFormat="1" ht="15" customHeight="1">
      <c r="A36" s="43"/>
      <c r="B36" s="44"/>
      <c r="C36" s="40"/>
      <c r="D36" s="12" t="s">
        <v>56</v>
      </c>
      <c r="E36" s="10" t="s">
        <v>61</v>
      </c>
      <c r="F36" s="59"/>
      <c r="G36" s="59"/>
      <c r="H36" s="59"/>
      <c r="I36" s="9"/>
      <c r="J36" s="9"/>
      <c r="K36" s="59"/>
      <c r="L36" s="59"/>
      <c r="M36" s="59"/>
      <c r="N36" s="9"/>
      <c r="O36" s="9">
        <v>50000</v>
      </c>
      <c r="P36" s="9">
        <v>113360.1</v>
      </c>
      <c r="Q36" s="9">
        <f t="shared" si="0"/>
        <v>163360.1</v>
      </c>
    </row>
    <row r="37" spans="1:17" s="21" customFormat="1" ht="15" customHeight="1">
      <c r="A37" s="43"/>
      <c r="B37" s="44"/>
      <c r="C37" s="40"/>
      <c r="D37" s="12" t="s">
        <v>57</v>
      </c>
      <c r="E37" s="10" t="s">
        <v>62</v>
      </c>
      <c r="F37" s="59"/>
      <c r="G37" s="59"/>
      <c r="H37" s="59"/>
      <c r="I37" s="9"/>
      <c r="J37" s="9"/>
      <c r="K37" s="59"/>
      <c r="L37" s="59"/>
      <c r="M37" s="59"/>
      <c r="N37" s="9"/>
      <c r="O37" s="9"/>
      <c r="P37" s="9"/>
      <c r="Q37" s="9">
        <f t="shared" si="0"/>
        <v>0</v>
      </c>
    </row>
    <row r="38" spans="1:17" s="21" customFormat="1" ht="30.75" customHeight="1">
      <c r="A38" s="43"/>
      <c r="B38" s="44"/>
      <c r="C38" s="40"/>
      <c r="D38" s="14"/>
      <c r="E38" s="15" t="s">
        <v>71</v>
      </c>
      <c r="F38" s="60"/>
      <c r="G38" s="60"/>
      <c r="H38" s="60">
        <f>SUM(H33:H37)</f>
        <v>0</v>
      </c>
      <c r="I38" s="60">
        <f>SUM(I33:I37)</f>
        <v>0</v>
      </c>
      <c r="J38" s="60">
        <f>SUM(J33:J37)</f>
        <v>0</v>
      </c>
      <c r="K38" s="60">
        <f>SUM(K33:K37)</f>
        <v>0</v>
      </c>
      <c r="L38" s="60"/>
      <c r="M38" s="60"/>
      <c r="N38" s="60">
        <f>SUM(N33:N37)</f>
        <v>97600</v>
      </c>
      <c r="O38" s="60">
        <f>SUM(O33:O37)</f>
        <v>50000</v>
      </c>
      <c r="P38" s="60">
        <f>SUM(P33:P37)</f>
        <v>433061.30000000005</v>
      </c>
      <c r="Q38" s="60">
        <f>SUM(Q33:Q37)</f>
        <v>580661.3</v>
      </c>
    </row>
    <row r="39" spans="1:17" s="21" customFormat="1" ht="42.75">
      <c r="A39" s="43"/>
      <c r="B39" s="44"/>
      <c r="C39" s="40"/>
      <c r="D39" s="14"/>
      <c r="E39" s="15" t="s">
        <v>72</v>
      </c>
      <c r="F39" s="60">
        <f>F15+F32+F38</f>
        <v>9128400</v>
      </c>
      <c r="G39" s="60">
        <f>G15+G32+G38</f>
        <v>0</v>
      </c>
      <c r="H39" s="60">
        <f>H15+H32+H38</f>
        <v>0</v>
      </c>
      <c r="I39" s="60">
        <f aca="true" t="shared" si="3" ref="I39:P39">I15+I32+I38</f>
        <v>4115250</v>
      </c>
      <c r="J39" s="60">
        <f t="shared" si="3"/>
        <v>569500</v>
      </c>
      <c r="K39" s="60">
        <f t="shared" si="3"/>
        <v>246360</v>
      </c>
      <c r="L39" s="60"/>
      <c r="M39" s="60"/>
      <c r="N39" s="60">
        <f t="shared" si="3"/>
        <v>477555</v>
      </c>
      <c r="O39" s="60">
        <f t="shared" si="3"/>
        <v>350000</v>
      </c>
      <c r="P39" s="60">
        <f t="shared" si="3"/>
        <v>5670857.7</v>
      </c>
      <c r="Q39" s="60">
        <f>Q15+Q32+Q38</f>
        <v>20557922.7</v>
      </c>
    </row>
    <row r="40" spans="1:17" s="21" customFormat="1" ht="15" customHeight="1">
      <c r="A40" s="43"/>
      <c r="B40" s="44"/>
      <c r="C40" s="40"/>
      <c r="D40" s="12">
        <v>17100000000</v>
      </c>
      <c r="E40" s="18" t="s">
        <v>33</v>
      </c>
      <c r="F40" s="9"/>
      <c r="G40" s="9">
        <v>660700</v>
      </c>
      <c r="H40" s="62"/>
      <c r="I40" s="9">
        <v>-4115250</v>
      </c>
      <c r="J40" s="9"/>
      <c r="K40" s="9"/>
      <c r="L40" s="9">
        <f>2843300+6000000</f>
        <v>8843300</v>
      </c>
      <c r="M40" s="9">
        <v>5946400</v>
      </c>
      <c r="N40" s="63"/>
      <c r="O40" s="63"/>
      <c r="P40" s="63">
        <v>-5670857.7</v>
      </c>
      <c r="Q40" s="9">
        <f>G40+F40+H40+I40+J40+K40+M40+L40+N40+O40+P40</f>
        <v>5664292.3</v>
      </c>
    </row>
    <row r="41" spans="1:18" s="21" customFormat="1" ht="18" customHeight="1">
      <c r="A41" s="41">
        <v>13</v>
      </c>
      <c r="B41" s="44" t="s">
        <v>0</v>
      </c>
      <c r="C41" s="40">
        <v>0</v>
      </c>
      <c r="D41" s="19"/>
      <c r="E41" s="20" t="s">
        <v>34</v>
      </c>
      <c r="F41" s="60">
        <f>F39+F40</f>
        <v>9128400</v>
      </c>
      <c r="G41" s="60">
        <f aca="true" t="shared" si="4" ref="G41:Q41">G39+G40</f>
        <v>660700</v>
      </c>
      <c r="H41" s="60">
        <f t="shared" si="4"/>
        <v>0</v>
      </c>
      <c r="I41" s="60">
        <f t="shared" si="4"/>
        <v>0</v>
      </c>
      <c r="J41" s="60">
        <f t="shared" si="4"/>
        <v>569500</v>
      </c>
      <c r="K41" s="60">
        <f t="shared" si="4"/>
        <v>246360</v>
      </c>
      <c r="L41" s="60">
        <f>L39+L40</f>
        <v>8843300</v>
      </c>
      <c r="M41" s="60">
        <f t="shared" si="4"/>
        <v>5946400</v>
      </c>
      <c r="N41" s="60">
        <f t="shared" si="4"/>
        <v>477555</v>
      </c>
      <c r="O41" s="60">
        <f t="shared" si="4"/>
        <v>350000</v>
      </c>
      <c r="P41" s="60">
        <f t="shared" si="4"/>
        <v>0</v>
      </c>
      <c r="Q41" s="60">
        <f t="shared" si="4"/>
        <v>26222215</v>
      </c>
      <c r="R41" s="58"/>
    </row>
    <row r="42" spans="1:17" ht="15.75">
      <c r="A42" s="45"/>
      <c r="B42" s="46"/>
      <c r="C42" s="46"/>
      <c r="L42" s="27" t="s">
        <v>69</v>
      </c>
      <c r="Q42" s="47" t="s">
        <v>82</v>
      </c>
    </row>
    <row r="43" spans="1:3" ht="12.75">
      <c r="A43" s="48"/>
      <c r="B43" s="49"/>
      <c r="C43" s="49"/>
    </row>
    <row r="44" spans="1:29" s="52" customFormat="1" ht="12.75">
      <c r="A44" s="50"/>
      <c r="B44" s="51"/>
      <c r="C44" s="51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33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</row>
    <row r="45" spans="1:29" s="52" customFormat="1" ht="12.75">
      <c r="A45" s="50"/>
      <c r="B45" s="51"/>
      <c r="C45" s="5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33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</row>
    <row r="46" spans="1:3" ht="12.75">
      <c r="A46" s="48"/>
      <c r="B46" s="49"/>
      <c r="C46" s="49"/>
    </row>
    <row r="47" spans="1:3" ht="12.75">
      <c r="A47" s="48"/>
      <c r="B47" s="49"/>
      <c r="C47" s="49"/>
    </row>
    <row r="48" spans="1:3" ht="12.75">
      <c r="A48" s="48"/>
      <c r="B48" s="49"/>
      <c r="C48" s="49"/>
    </row>
    <row r="49" spans="1:3" ht="12.75">
      <c r="A49" s="48"/>
      <c r="B49" s="49"/>
      <c r="C49" s="49"/>
    </row>
    <row r="50" spans="1:3" ht="12.75">
      <c r="A50" s="48"/>
      <c r="B50" s="49"/>
      <c r="C50" s="49"/>
    </row>
    <row r="51" spans="1:3" ht="12.75">
      <c r="A51" s="48"/>
      <c r="B51" s="49"/>
      <c r="C51" s="49"/>
    </row>
    <row r="52" spans="1:3" ht="12.75">
      <c r="A52" s="48"/>
      <c r="B52" s="49"/>
      <c r="C52" s="49"/>
    </row>
    <row r="53" spans="1:3" ht="12.75">
      <c r="A53" s="48"/>
      <c r="B53" s="49"/>
      <c r="C53" s="49"/>
    </row>
    <row r="54" spans="1:3" ht="12.75">
      <c r="A54" s="48"/>
      <c r="B54" s="49"/>
      <c r="C54" s="49"/>
    </row>
    <row r="55" spans="1:3" ht="12.75">
      <c r="A55" s="48"/>
      <c r="B55" s="49"/>
      <c r="C55" s="49"/>
    </row>
    <row r="56" spans="1:3" ht="12.75">
      <c r="A56" s="48"/>
      <c r="B56" s="49"/>
      <c r="C56" s="49"/>
    </row>
    <row r="57" spans="1:3" ht="12.75">
      <c r="A57" s="48"/>
      <c r="B57" s="49"/>
      <c r="C57" s="49"/>
    </row>
    <row r="58" spans="1:3" ht="12.75">
      <c r="A58" s="48"/>
      <c r="B58" s="49"/>
      <c r="C58" s="49"/>
    </row>
    <row r="59" spans="1:3" ht="12.75">
      <c r="A59" s="48"/>
      <c r="B59" s="49"/>
      <c r="C59" s="49"/>
    </row>
    <row r="60" spans="1:3" ht="12.75">
      <c r="A60" s="48"/>
      <c r="B60" s="49"/>
      <c r="C60" s="49"/>
    </row>
    <row r="61" spans="1:3" ht="12.75">
      <c r="A61" s="48"/>
      <c r="B61" s="49"/>
      <c r="C61" s="49"/>
    </row>
    <row r="62" spans="1:3" ht="12.75">
      <c r="A62" s="48"/>
      <c r="B62" s="49"/>
      <c r="C62" s="49"/>
    </row>
    <row r="63" spans="1:3" ht="12.75">
      <c r="A63" s="48"/>
      <c r="B63" s="49"/>
      <c r="C63" s="49"/>
    </row>
    <row r="64" spans="1:3" ht="12.75">
      <c r="A64" s="48"/>
      <c r="B64" s="49"/>
      <c r="C64" s="49"/>
    </row>
    <row r="65" spans="1:3" ht="12.75">
      <c r="A65" s="48"/>
      <c r="B65" s="49"/>
      <c r="C65" s="49"/>
    </row>
    <row r="66" spans="1:3" ht="12.75">
      <c r="A66" s="48"/>
      <c r="B66" s="49"/>
      <c r="C66" s="49"/>
    </row>
    <row r="67" spans="1:3" ht="12.75">
      <c r="A67" s="48"/>
      <c r="B67" s="49"/>
      <c r="C67" s="49"/>
    </row>
    <row r="68" spans="1:3" ht="12.75">
      <c r="A68" s="48"/>
      <c r="B68" s="49"/>
      <c r="C68" s="49"/>
    </row>
    <row r="69" ht="44.25" customHeight="1">
      <c r="A69" s="48"/>
    </row>
    <row r="70" ht="12.75">
      <c r="A70" s="48"/>
    </row>
    <row r="71" ht="12.75">
      <c r="A71" s="48"/>
    </row>
    <row r="72" ht="16.5" thickBot="1">
      <c r="C72" s="53"/>
    </row>
    <row r="82" ht="45.75" customHeight="1"/>
  </sheetData>
  <sheetProtection/>
  <mergeCells count="21">
    <mergeCell ref="Q5:Q9"/>
    <mergeCell ref="J7:J9"/>
    <mergeCell ref="O8:O9"/>
    <mergeCell ref="I7:I8"/>
    <mergeCell ref="N5:P5"/>
    <mergeCell ref="K8:K9"/>
    <mergeCell ref="J2:K2"/>
    <mergeCell ref="F5:I5"/>
    <mergeCell ref="L6:P6"/>
    <mergeCell ref="L5:M5"/>
    <mergeCell ref="F3:I3"/>
    <mergeCell ref="N8:N9"/>
    <mergeCell ref="F6:K6"/>
    <mergeCell ref="N7:P7"/>
    <mergeCell ref="L7:L9"/>
    <mergeCell ref="D5:D9"/>
    <mergeCell ref="H7:H9"/>
    <mergeCell ref="G7:G9"/>
    <mergeCell ref="F7:F9"/>
    <mergeCell ref="E5:E9"/>
    <mergeCell ref="M7:M9"/>
  </mergeCells>
  <printOptions horizontalCentered="1"/>
  <pageMargins left="0.1968503937007874" right="0" top="0.2362204724409449" bottom="0.15748031496062992" header="0.2362204724409449" footer="0.1968503937007874"/>
  <pageSetup fitToWidth="0" fitToHeight="1" horizontalDpi="600" verticalDpi="600" orientation="landscape" paperSize="9" scale="6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2016-09-12T09:07:22Z</cp:lastPrinted>
  <dcterms:created xsi:type="dcterms:W3CDTF">2014-01-17T10:52:16Z</dcterms:created>
  <dcterms:modified xsi:type="dcterms:W3CDTF">2016-09-14T09:39:40Z</dcterms:modified>
  <cp:category/>
  <cp:version/>
  <cp:contentType/>
  <cp:contentStatus/>
</cp:coreProperties>
</file>